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nna-Mari\Administration\Compensation Guidelines\2024 Guidelines\Compensation Worksheets\"/>
    </mc:Choice>
  </mc:AlternateContent>
  <xr:revisionPtr revIDLastSave="0" documentId="8_{E05312CF-B2A7-48E1-8D3E-8779B6D8169D}" xr6:coauthVersionLast="47" xr6:coauthVersionMax="47" xr10:uidLastSave="{00000000-0000-0000-0000-000000000000}"/>
  <bookViews>
    <workbookView xWindow="-120" yWindow="-120" windowWidth="29040" windowHeight="15840" xr2:uid="{F214E188-5AED-41EF-BEE1-FB71AC6301B2}"/>
  </bookViews>
  <sheets>
    <sheet name="CompCalcwParsonage" sheetId="3" r:id="rId1"/>
  </sheets>
  <definedNames>
    <definedName name="_xlnm.Print_Area" localSheetId="0">CompCalcwParsonage!$B$1:$J$54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G37" i="3" l="1"/>
  <c r="E33" i="3" s="1"/>
  <c r="E43" i="3"/>
  <c r="E25" i="3"/>
  <c r="E10" i="3"/>
  <c r="E12" i="3" s="1"/>
  <c r="E13" i="3" s="1"/>
  <c r="E14" i="3" s="1"/>
  <c r="E24" i="3" l="1"/>
  <c r="E15" i="3"/>
  <c r="E16" i="3" s="1"/>
  <c r="E26" i="3" l="1"/>
  <c r="E27" i="3" s="1"/>
  <c r="E28" i="3" l="1"/>
  <c r="E30" i="3" l="1"/>
  <c r="E34" i="3"/>
  <c r="E35" i="3"/>
  <c r="E37" i="3" l="1"/>
  <c r="E45" i="3" s="1"/>
</calcChain>
</file>

<file path=xl/sharedStrings.xml><?xml version="1.0" encoding="utf-8"?>
<sst xmlns="http://schemas.openxmlformats.org/spreadsheetml/2006/main" count="65" uniqueCount="62">
  <si>
    <t>A</t>
  </si>
  <si>
    <t>B</t>
  </si>
  <si>
    <t>C</t>
  </si>
  <si>
    <t>D</t>
  </si>
  <si>
    <t>E</t>
  </si>
  <si>
    <t>F</t>
  </si>
  <si>
    <t>Other budget items</t>
  </si>
  <si>
    <t>Pension assessment calculation</t>
  </si>
  <si>
    <t>G</t>
  </si>
  <si>
    <t>H</t>
  </si>
  <si>
    <t>I</t>
  </si>
  <si>
    <t>J</t>
  </si>
  <si>
    <t>K</t>
  </si>
  <si>
    <t>L</t>
  </si>
  <si>
    <t>Continuing education</t>
  </si>
  <si>
    <t>NOTE:</t>
  </si>
  <si>
    <t>** Social Security Limit</t>
  </si>
  <si>
    <t>Clergy Compensation</t>
  </si>
  <si>
    <t>Metropolitan New York Synod</t>
  </si>
  <si>
    <t>Salary [A]</t>
  </si>
  <si>
    <t>Cash Stipend + Housing value + Utilities [A+B+C]</t>
  </si>
  <si>
    <t>Basis for SECA [92.35% of D]</t>
  </si>
  <si>
    <t>Total Cash [A+F+G]</t>
  </si>
  <si>
    <t>Self-employment tax contribution [F+G]</t>
  </si>
  <si>
    <t>M</t>
  </si>
  <si>
    <t>N</t>
  </si>
  <si>
    <t>Parsonage is provided</t>
  </si>
  <si>
    <t>Social Security Allowance (6.20% of E)**</t>
  </si>
  <si>
    <t>Medicare Allowance (1.45% of E)**</t>
  </si>
  <si>
    <t>Total Defined Compensation before Housing Value</t>
  </si>
  <si>
    <t>Other Benefits</t>
  </si>
  <si>
    <t>Auto Exp</t>
  </si>
  <si>
    <t>Other Professional Exp</t>
  </si>
  <si>
    <t>O</t>
  </si>
  <si>
    <t>P</t>
  </si>
  <si>
    <t>Q</t>
  </si>
  <si>
    <t>Other Portico Benefits</t>
  </si>
  <si>
    <t>Total Other Benefits</t>
  </si>
  <si>
    <t>Total Portico Benefits</t>
  </si>
  <si>
    <r>
      <t>Housing value (</t>
    </r>
    <r>
      <rPr>
        <b/>
        <sz val="11"/>
        <rFont val="Calibri"/>
        <family val="2"/>
        <scheme val="minor"/>
      </rPr>
      <t>estimated</t>
    </r>
    <r>
      <rPr>
        <sz val="11"/>
        <rFont val="Calibri"/>
        <family val="2"/>
        <scheme val="minor"/>
      </rPr>
      <t xml:space="preserve"> at 30% of stipend for SECA calculation)</t>
    </r>
  </si>
  <si>
    <r>
      <t>Utilities (</t>
    </r>
    <r>
      <rPr>
        <b/>
        <i/>
        <sz val="11"/>
        <rFont val="Calibri"/>
        <family val="2"/>
        <scheme val="minor"/>
      </rPr>
      <t>estimated for SECA calculation</t>
    </r>
    <r>
      <rPr>
        <sz val="11"/>
        <rFont val="Calibri"/>
        <family val="2"/>
        <scheme val="minor"/>
      </rPr>
      <t>)</t>
    </r>
  </si>
  <si>
    <t>Utilities for parsonage [C]</t>
  </si>
  <si>
    <t>Housing Value (estimated at 30% of stipend + SECA  for Def. Comp. Calc: 30% of L)</t>
  </si>
  <si>
    <t>Estimated - subject to change with first statement from Portico</t>
  </si>
  <si>
    <t>Total Compensation</t>
  </si>
  <si>
    <t>Fill in blue fields ONLY</t>
  </si>
  <si>
    <t>Dental</t>
  </si>
  <si>
    <t>Vision</t>
  </si>
  <si>
    <t>Total to Medical Benefit line</t>
  </si>
  <si>
    <t>Medical Benefits [Total of Medical,Dental,Vision,Other]</t>
  </si>
  <si>
    <t>Additional Life Ins &amp; Other Benefits not listed</t>
  </si>
  <si>
    <t xml:space="preserve">Medical - Additional </t>
  </si>
  <si>
    <t>Name &amp; DOB:</t>
  </si>
  <si>
    <t>.</t>
  </si>
  <si>
    <t>Total Defined Compensation [Enter this amount for Total Defined Compensationon Portico Website]</t>
  </si>
  <si>
    <t>Cash Stipend [Minimum Base Salary - XX years]</t>
  </si>
  <si>
    <t>M/DD/YYYY</t>
  </si>
  <si>
    <t xml:space="preserve">  [Paid to Portico in monthly installments $XXXX per month]</t>
  </si>
  <si>
    <t>Disability Insurance [0.6% of N]</t>
  </si>
  <si>
    <t>Life insurance [0.4% of N]</t>
  </si>
  <si>
    <t>Pension assessment, Recommended percentage, 12% [M*12%]</t>
  </si>
  <si>
    <t>Housing Equity Allowance [Recommended, $3,000 minimum per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</si>
</sst>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5" fillId="2" borderId="0" xfId="2" applyFont="1" applyFill="1" applyProtection="1">
      <protection locked="0"/>
    </xf>
    <xf numFmtId="44" fontId="9" fillId="2" borderId="0" xfId="2" applyFont="1" applyFill="1" applyProtection="1">
      <protection locked="0"/>
    </xf>
    <xf numFmtId="44" fontId="10" fillId="2" borderId="0" xfId="2" applyFont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43" fontId="4" fillId="2" borderId="0" xfId="5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44" fontId="2" fillId="2" borderId="0" xfId="2" applyFont="1" applyFill="1" applyProtection="1">
      <protection locked="0"/>
    </xf>
    <xf numFmtId="44" fontId="9" fillId="0" borderId="0" xfId="2" applyFont="1" applyProtection="1"/>
    <xf numFmtId="0" fontId="5" fillId="0" borderId="0" xfId="0" applyFont="1" applyProtection="1"/>
    <xf numFmtId="44" fontId="5" fillId="0" borderId="0" xfId="2" applyFont="1" applyProtection="1"/>
    <xf numFmtId="0" fontId="17" fillId="0" borderId="0" xfId="0" applyFo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3" fontId="9" fillId="0" borderId="0" xfId="0" applyNumberFormat="1" applyFont="1" applyProtection="1"/>
    <xf numFmtId="0" fontId="7" fillId="0" borderId="0" xfId="0" applyFont="1" applyProtection="1"/>
    <xf numFmtId="0" fontId="20" fillId="0" borderId="0" xfId="0" applyFont="1" applyProtection="1"/>
    <xf numFmtId="0" fontId="7" fillId="0" borderId="0" xfId="4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44" fontId="5" fillId="0" borderId="0" xfId="2" applyFont="1" applyFill="1" applyProtection="1"/>
    <xf numFmtId="44" fontId="5" fillId="0" borderId="2" xfId="2" applyFont="1" applyFill="1" applyBorder="1" applyProtection="1"/>
    <xf numFmtId="44" fontId="9" fillId="0" borderId="2" xfId="2" applyFont="1" applyFill="1" applyBorder="1" applyProtection="1"/>
    <xf numFmtId="44" fontId="9" fillId="0" borderId="0" xfId="2" applyFont="1" applyFill="1" applyProtection="1"/>
    <xf numFmtId="0" fontId="12" fillId="0" borderId="0" xfId="0" applyFont="1" applyAlignment="1" applyProtection="1">
      <alignment horizontal="left"/>
    </xf>
    <xf numFmtId="44" fontId="7" fillId="0" borderId="0" xfId="2" applyFont="1" applyFill="1" applyBorder="1" applyProtection="1"/>
    <xf numFmtId="0" fontId="19" fillId="0" borderId="0" xfId="0" applyFont="1" applyProtection="1"/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44" fontId="4" fillId="0" borderId="0" xfId="2" applyFont="1" applyFill="1" applyBorder="1" applyProtection="1"/>
    <xf numFmtId="44" fontId="4" fillId="0" borderId="0" xfId="2" applyFont="1" applyBorder="1" applyProtection="1"/>
    <xf numFmtId="0" fontId="13" fillId="0" borderId="0" xfId="0" applyFont="1" applyAlignment="1" applyProtection="1">
      <alignment horizontal="left"/>
    </xf>
    <xf numFmtId="44" fontId="5" fillId="0" borderId="2" xfId="2" applyFont="1" applyBorder="1" applyProtection="1"/>
    <xf numFmtId="0" fontId="14" fillId="0" borderId="0" xfId="0" applyFont="1" applyAlignment="1" applyProtection="1">
      <alignment horizontal="left" wrapText="1"/>
    </xf>
    <xf numFmtId="44" fontId="5" fillId="0" borderId="0" xfId="2" applyFont="1" applyBorder="1" applyProtection="1"/>
    <xf numFmtId="0" fontId="13" fillId="0" borderId="0" xfId="0" applyFont="1" applyAlignment="1" applyProtection="1">
      <alignment horizontal="left" wrapText="1"/>
    </xf>
    <xf numFmtId="0" fontId="16" fillId="0" borderId="0" xfId="0" applyFont="1" applyProtection="1"/>
    <xf numFmtId="44" fontId="17" fillId="0" borderId="1" xfId="2" applyFont="1" applyFill="1" applyBorder="1" applyProtection="1"/>
    <xf numFmtId="0" fontId="14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left"/>
    </xf>
    <xf numFmtId="44" fontId="7" fillId="0" borderId="0" xfId="2" applyFont="1" applyBorder="1" applyProtection="1"/>
    <xf numFmtId="0" fontId="19" fillId="0" borderId="0" xfId="0" applyFont="1" applyAlignment="1" applyProtection="1">
      <alignment horizontal="left"/>
    </xf>
    <xf numFmtId="44" fontId="17" fillId="0" borderId="0" xfId="2" applyFont="1" applyProtection="1"/>
    <xf numFmtId="0" fontId="9" fillId="0" borderId="0" xfId="4" applyFont="1" applyAlignment="1" applyProtection="1">
      <alignment horizontal="left"/>
    </xf>
    <xf numFmtId="10" fontId="5" fillId="0" borderId="0" xfId="0" applyNumberFormat="1" applyFont="1" applyProtection="1"/>
    <xf numFmtId="164" fontId="5" fillId="0" borderId="0" xfId="0" applyNumberFormat="1" applyFont="1" applyAlignment="1" applyProtection="1">
      <alignment horizontal="center"/>
    </xf>
    <xf numFmtId="44" fontId="5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44" fontId="8" fillId="0" borderId="2" xfId="2" applyFont="1" applyBorder="1" applyProtection="1"/>
    <xf numFmtId="44" fontId="8" fillId="0" borderId="0" xfId="2" applyFont="1" applyBorder="1" applyProtection="1"/>
    <xf numFmtId="43" fontId="4" fillId="0" borderId="2" xfId="5" applyFont="1" applyFill="1" applyBorder="1" applyProtection="1"/>
    <xf numFmtId="0" fontId="4" fillId="0" borderId="0" xfId="4" applyFont="1" applyProtection="1"/>
    <xf numFmtId="3" fontId="11" fillId="0" borderId="0" xfId="0" applyNumberFormat="1" applyFont="1" applyAlignment="1" applyProtection="1">
      <alignment horizontal="right"/>
    </xf>
    <xf numFmtId="44" fontId="12" fillId="0" borderId="1" xfId="2" applyFont="1" applyBorder="1" applyProtection="1"/>
    <xf numFmtId="3" fontId="18" fillId="0" borderId="0" xfId="0" applyNumberFormat="1" applyFont="1" applyProtection="1"/>
    <xf numFmtId="1" fontId="12" fillId="0" borderId="0" xfId="1" applyNumberFormat="1" applyFont="1" applyAlignment="1" applyProtection="1">
      <alignment horizontal="center"/>
    </xf>
    <xf numFmtId="165" fontId="17" fillId="0" borderId="0" xfId="1" applyNumberFormat="1" applyFont="1" applyProtection="1"/>
    <xf numFmtId="1" fontId="17" fillId="0" borderId="0" xfId="1" applyNumberFormat="1" applyFont="1" applyAlignment="1" applyProtection="1">
      <alignment horizontal="center"/>
    </xf>
    <xf numFmtId="0" fontId="12" fillId="0" borderId="0" xfId="4" applyFont="1" applyAlignment="1" applyProtection="1">
      <alignment horizontal="left"/>
    </xf>
    <xf numFmtId="44" fontId="1" fillId="0" borderId="0" xfId="6" applyFont="1" applyFill="1" applyBorder="1" applyProtection="1"/>
    <xf numFmtId="0" fontId="21" fillId="0" borderId="0" xfId="4" applyProtection="1"/>
  </cellXfs>
  <cellStyles count="7">
    <cellStyle name="Comma" xfId="1" builtinId="3"/>
    <cellStyle name="Comma 2" xfId="5" xr:uid="{A31D4CF5-A6C3-46A1-8EDD-4B82EE87012B}"/>
    <cellStyle name="Currency" xfId="2" builtinId="4"/>
    <cellStyle name="Currency 2" xfId="6" xr:uid="{54FA69DA-F976-4652-86EA-6378BC5CAD32}"/>
    <cellStyle name="Currency 3" xfId="3" xr:uid="{37B9BCBD-A97C-43B6-81FF-1EAE5D18EE42}"/>
    <cellStyle name="Normal" xfId="0" builtinId="0"/>
    <cellStyle name="Normal 2" xfId="4" xr:uid="{F061A01B-C34C-4BEB-9297-05498C5D7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84CF-2C38-40F4-8C63-9E374D30B69C}">
  <sheetPr>
    <pageSetUpPr fitToPage="1"/>
  </sheetPr>
  <dimension ref="A1:H52"/>
  <sheetViews>
    <sheetView tabSelected="1" topLeftCell="A18" zoomScale="115" zoomScaleNormal="115" workbookViewId="0">
      <selection activeCell="I22" sqref="I22"/>
    </sheetView>
  </sheetViews>
  <sheetFormatPr defaultColWidth="9" defaultRowHeight="15" x14ac:dyDescent="0.25"/>
  <cols>
    <col min="1" max="1" width="9" style="13"/>
    <col min="2" max="2" width="15.125" style="13" customWidth="1"/>
    <col min="3" max="3" width="57.25" style="16" bestFit="1" customWidth="1"/>
    <col min="4" max="4" width="6.625" style="13" bestFit="1" customWidth="1"/>
    <col min="5" max="5" width="12.375" style="14" bestFit="1" customWidth="1"/>
    <col min="6" max="7" width="9.5" style="13" bestFit="1" customWidth="1"/>
    <col min="8" max="16384" width="9" style="13"/>
  </cols>
  <sheetData>
    <row r="1" spans="1:8" x14ac:dyDescent="0.25">
      <c r="B1" s="4" t="s">
        <v>45</v>
      </c>
      <c r="C1" s="5"/>
    </row>
    <row r="2" spans="1:8" x14ac:dyDescent="0.25">
      <c r="B2" s="15"/>
    </row>
    <row r="3" spans="1:8" x14ac:dyDescent="0.25">
      <c r="B3" s="17" t="s">
        <v>18</v>
      </c>
      <c r="D3" s="18"/>
      <c r="E3" s="12"/>
    </row>
    <row r="4" spans="1:8" x14ac:dyDescent="0.25">
      <c r="B4" s="17" t="s">
        <v>17</v>
      </c>
      <c r="D4" s="18"/>
      <c r="E4" s="12"/>
    </row>
    <row r="5" spans="1:8" x14ac:dyDescent="0.25">
      <c r="B5" s="17" t="s">
        <v>26</v>
      </c>
      <c r="D5" s="18"/>
      <c r="E5" s="12"/>
    </row>
    <row r="6" spans="1:8" x14ac:dyDescent="0.25">
      <c r="C6" s="17"/>
    </row>
    <row r="7" spans="1:8" ht="17.25" x14ac:dyDescent="0.4">
      <c r="B7" s="19" t="s">
        <v>52</v>
      </c>
      <c r="C7" s="10"/>
      <c r="E7" s="3" t="s">
        <v>56</v>
      </c>
    </row>
    <row r="8" spans="1:8" ht="15.75" x14ac:dyDescent="0.25">
      <c r="B8" s="20" t="s">
        <v>53</v>
      </c>
      <c r="G8" s="21"/>
      <c r="H8" s="21"/>
    </row>
    <row r="9" spans="1:8" x14ac:dyDescent="0.25">
      <c r="A9" s="22"/>
      <c r="B9" s="22" t="s">
        <v>0</v>
      </c>
      <c r="C9" s="6" t="s">
        <v>55</v>
      </c>
      <c r="E9" s="1"/>
    </row>
    <row r="10" spans="1:8" x14ac:dyDescent="0.25">
      <c r="A10" s="22"/>
      <c r="B10" s="22" t="s">
        <v>1</v>
      </c>
      <c r="C10" s="23" t="s">
        <v>39</v>
      </c>
      <c r="E10" s="24">
        <f>+E9*30%</f>
        <v>0</v>
      </c>
    </row>
    <row r="11" spans="1:8" x14ac:dyDescent="0.25">
      <c r="A11" s="22"/>
      <c r="B11" s="22" t="s">
        <v>2</v>
      </c>
      <c r="C11" s="23" t="s">
        <v>40</v>
      </c>
      <c r="E11" s="1"/>
    </row>
    <row r="12" spans="1:8" x14ac:dyDescent="0.25">
      <c r="A12" s="22"/>
      <c r="B12" s="22" t="s">
        <v>3</v>
      </c>
      <c r="C12" s="23" t="s">
        <v>20</v>
      </c>
      <c r="E12" s="25">
        <f>SUM(E9:E11)</f>
        <v>0</v>
      </c>
    </row>
    <row r="13" spans="1:8" x14ac:dyDescent="0.25">
      <c r="A13" s="22"/>
      <c r="B13" s="22" t="s">
        <v>4</v>
      </c>
      <c r="C13" s="23" t="s">
        <v>21</v>
      </c>
      <c r="E13" s="25">
        <f>+E12*92.35%</f>
        <v>0</v>
      </c>
    </row>
    <row r="14" spans="1:8" x14ac:dyDescent="0.25">
      <c r="A14" s="22"/>
      <c r="B14" s="22" t="s">
        <v>5</v>
      </c>
      <c r="C14" s="23" t="s">
        <v>27</v>
      </c>
      <c r="E14" s="26">
        <f>SUM(+E13)*0.062</f>
        <v>0</v>
      </c>
    </row>
    <row r="15" spans="1:8" x14ac:dyDescent="0.25">
      <c r="A15" s="22"/>
      <c r="B15" s="22" t="s">
        <v>8</v>
      </c>
      <c r="C15" s="23" t="s">
        <v>28</v>
      </c>
      <c r="E15" s="27">
        <f>SUM(+E13)*0.0145</f>
        <v>0</v>
      </c>
    </row>
    <row r="16" spans="1:8" x14ac:dyDescent="0.25">
      <c r="B16" s="22"/>
      <c r="C16" s="17" t="s">
        <v>22</v>
      </c>
      <c r="E16" s="26">
        <f>E14+E9+E15</f>
        <v>0</v>
      </c>
    </row>
    <row r="17" spans="1:5" x14ac:dyDescent="0.25">
      <c r="C17" s="28"/>
      <c r="E17" s="29"/>
    </row>
    <row r="18" spans="1:5" ht="15.75" x14ac:dyDescent="0.25">
      <c r="B18" s="30" t="s">
        <v>6</v>
      </c>
      <c r="C18" s="31"/>
      <c r="E18" s="29"/>
    </row>
    <row r="19" spans="1:5" x14ac:dyDescent="0.25">
      <c r="A19" s="22"/>
      <c r="B19" s="22" t="s">
        <v>9</v>
      </c>
      <c r="C19" s="23" t="s">
        <v>61</v>
      </c>
      <c r="E19" s="2"/>
    </row>
    <row r="20" spans="1:5" ht="15.75" x14ac:dyDescent="0.25">
      <c r="B20" s="31"/>
      <c r="C20" s="11" t="s">
        <v>57</v>
      </c>
      <c r="E20" s="29"/>
    </row>
    <row r="21" spans="1:5" ht="15.75" x14ac:dyDescent="0.25">
      <c r="B21" s="31"/>
      <c r="C21" s="24"/>
      <c r="E21" s="29"/>
    </row>
    <row r="22" spans="1:5" ht="15.75" x14ac:dyDescent="0.25">
      <c r="B22" s="30" t="s">
        <v>7</v>
      </c>
      <c r="C22" s="32"/>
      <c r="E22" s="29"/>
    </row>
    <row r="23" spans="1:5" ht="15.75" x14ac:dyDescent="0.25">
      <c r="B23" s="33" t="s">
        <v>10</v>
      </c>
      <c r="C23" s="34" t="s">
        <v>19</v>
      </c>
      <c r="E23" s="35">
        <f>+E9</f>
        <v>0</v>
      </c>
    </row>
    <row r="24" spans="1:5" ht="15.75" x14ac:dyDescent="0.25">
      <c r="B24" s="33" t="s">
        <v>11</v>
      </c>
      <c r="C24" s="34" t="s">
        <v>23</v>
      </c>
      <c r="E24" s="35">
        <f>+E14+E15</f>
        <v>0</v>
      </c>
    </row>
    <row r="25" spans="1:5" ht="15.75" x14ac:dyDescent="0.25">
      <c r="B25" s="33" t="s">
        <v>12</v>
      </c>
      <c r="C25" s="34" t="s">
        <v>41</v>
      </c>
      <c r="E25" s="36">
        <f>+E11</f>
        <v>0</v>
      </c>
    </row>
    <row r="26" spans="1:5" ht="15.75" x14ac:dyDescent="0.25">
      <c r="B26" s="33" t="s">
        <v>13</v>
      </c>
      <c r="C26" s="37" t="s">
        <v>29</v>
      </c>
      <c r="E26" s="38">
        <f>SUM(E23:E25)</f>
        <v>0</v>
      </c>
    </row>
    <row r="27" spans="1:5" ht="31.5" x14ac:dyDescent="0.25">
      <c r="B27" s="33" t="s">
        <v>24</v>
      </c>
      <c r="C27" s="39" t="s">
        <v>42</v>
      </c>
      <c r="E27" s="40">
        <f>+E26*0.3</f>
        <v>0</v>
      </c>
    </row>
    <row r="28" spans="1:5" ht="32.25" thickBot="1" x14ac:dyDescent="0.3">
      <c r="B28" s="33" t="s">
        <v>25</v>
      </c>
      <c r="C28" s="41" t="s">
        <v>54</v>
      </c>
      <c r="D28" s="42"/>
      <c r="E28" s="43">
        <f>SUM(E26:E27)</f>
        <v>0</v>
      </c>
    </row>
    <row r="29" spans="1:5" ht="16.5" thickTop="1" x14ac:dyDescent="0.25">
      <c r="B29" s="33"/>
      <c r="C29" s="44"/>
      <c r="E29" s="29"/>
    </row>
    <row r="30" spans="1:5" ht="15.75" x14ac:dyDescent="0.25">
      <c r="B30" s="33" t="s">
        <v>33</v>
      </c>
      <c r="C30" s="45" t="s">
        <v>60</v>
      </c>
      <c r="E30" s="46">
        <f>+E28*0.12</f>
        <v>0</v>
      </c>
    </row>
    <row r="31" spans="1:5" ht="15.75" x14ac:dyDescent="0.25">
      <c r="B31" s="33"/>
      <c r="C31" s="32"/>
      <c r="E31" s="46"/>
    </row>
    <row r="32" spans="1:5" ht="15.75" x14ac:dyDescent="0.25">
      <c r="B32" s="47" t="s">
        <v>36</v>
      </c>
      <c r="C32" s="13"/>
      <c r="E32" s="48" t="s">
        <v>43</v>
      </c>
    </row>
    <row r="33" spans="2:8" x14ac:dyDescent="0.25">
      <c r="B33" s="22"/>
      <c r="C33" s="49" t="s">
        <v>49</v>
      </c>
      <c r="D33" s="50"/>
      <c r="E33" s="14">
        <f>+G37</f>
        <v>0</v>
      </c>
      <c r="G33" s="7"/>
      <c r="H33" s="9" t="s">
        <v>51</v>
      </c>
    </row>
    <row r="34" spans="2:8" x14ac:dyDescent="0.25">
      <c r="B34" s="22"/>
      <c r="C34" s="23" t="s">
        <v>58</v>
      </c>
      <c r="D34" s="51">
        <v>6.0000000000000001E-3</v>
      </c>
      <c r="E34" s="14">
        <f>+E28*D34</f>
        <v>0</v>
      </c>
      <c r="F34" s="52"/>
      <c r="G34" s="7"/>
      <c r="H34" s="8" t="s">
        <v>46</v>
      </c>
    </row>
    <row r="35" spans="2:8" x14ac:dyDescent="0.25">
      <c r="B35" s="22"/>
      <c r="C35" s="23" t="s">
        <v>59</v>
      </c>
      <c r="D35" s="53">
        <v>4.0000000000000001E-3</v>
      </c>
      <c r="E35" s="12">
        <f>+E28*D35</f>
        <v>0</v>
      </c>
      <c r="F35" s="52"/>
      <c r="G35" s="7"/>
      <c r="H35" s="8" t="s">
        <v>47</v>
      </c>
    </row>
    <row r="36" spans="2:8" x14ac:dyDescent="0.25">
      <c r="B36" s="22"/>
      <c r="C36" s="23"/>
      <c r="D36" s="53"/>
      <c r="E36" s="12"/>
      <c r="G36" s="7"/>
      <c r="H36" s="9" t="s">
        <v>50</v>
      </c>
    </row>
    <row r="37" spans="2:8" x14ac:dyDescent="0.25">
      <c r="B37" s="22" t="s">
        <v>34</v>
      </c>
      <c r="C37" s="17" t="s">
        <v>38</v>
      </c>
      <c r="D37" s="18"/>
      <c r="E37" s="54">
        <f>SUM(E33:E35)</f>
        <v>0</v>
      </c>
      <c r="F37" s="55"/>
      <c r="G37" s="56">
        <f>SUM(G33:G36)</f>
        <v>0</v>
      </c>
      <c r="H37" s="57" t="s">
        <v>48</v>
      </c>
    </row>
    <row r="38" spans="2:8" x14ac:dyDescent="0.25">
      <c r="B38" s="22"/>
      <c r="C38" s="13"/>
      <c r="E38" s="13"/>
    </row>
    <row r="39" spans="2:8" ht="15.75" x14ac:dyDescent="0.25">
      <c r="B39" s="20" t="s">
        <v>30</v>
      </c>
      <c r="C39" s="13"/>
      <c r="E39" s="13"/>
    </row>
    <row r="40" spans="2:8" x14ac:dyDescent="0.25">
      <c r="B40" s="22"/>
      <c r="C40" s="23" t="s">
        <v>14</v>
      </c>
      <c r="D40" s="18"/>
      <c r="E40" s="2"/>
      <c r="F40" s="48"/>
    </row>
    <row r="41" spans="2:8" x14ac:dyDescent="0.25">
      <c r="B41" s="22"/>
      <c r="C41" s="23" t="s">
        <v>31</v>
      </c>
      <c r="D41" s="58"/>
      <c r="E41" s="2"/>
      <c r="F41" s="48"/>
    </row>
    <row r="42" spans="2:8" x14ac:dyDescent="0.25">
      <c r="B42" s="22"/>
      <c r="C42" s="23" t="s">
        <v>32</v>
      </c>
      <c r="D42" s="58"/>
      <c r="E42" s="2"/>
      <c r="F42" s="48"/>
    </row>
    <row r="43" spans="2:8" x14ac:dyDescent="0.25">
      <c r="B43" s="22" t="s">
        <v>35</v>
      </c>
      <c r="C43" s="17" t="s">
        <v>37</v>
      </c>
      <c r="D43" s="58"/>
      <c r="E43" s="54">
        <f>SUM(E40:E42)</f>
        <v>0</v>
      </c>
    </row>
    <row r="44" spans="2:8" x14ac:dyDescent="0.25">
      <c r="B44" s="22"/>
      <c r="C44" s="23"/>
      <c r="D44" s="58"/>
      <c r="E44" s="12"/>
    </row>
    <row r="45" spans="2:8" ht="15.75" thickBot="1" x14ac:dyDescent="0.3">
      <c r="C45" s="19" t="s">
        <v>44</v>
      </c>
      <c r="D45" s="18"/>
      <c r="E45" s="59">
        <f>+E43+E37+E30+E19+E23+E24</f>
        <v>0</v>
      </c>
    </row>
    <row r="46" spans="2:8" ht="15.75" thickTop="1" x14ac:dyDescent="0.25">
      <c r="C46" s="13"/>
      <c r="D46" s="18"/>
      <c r="E46" s="12"/>
    </row>
    <row r="47" spans="2:8" x14ac:dyDescent="0.25">
      <c r="C47" s="60" t="s">
        <v>15</v>
      </c>
      <c r="F47" s="52"/>
    </row>
    <row r="48" spans="2:8" x14ac:dyDescent="0.25">
      <c r="C48" s="28" t="s">
        <v>16</v>
      </c>
      <c r="D48" s="61">
        <v>2021</v>
      </c>
      <c r="E48" s="62">
        <v>142800</v>
      </c>
    </row>
    <row r="49" spans="3:6" x14ac:dyDescent="0.25">
      <c r="C49" s="28" t="s">
        <v>16</v>
      </c>
      <c r="D49" s="63">
        <v>2022</v>
      </c>
      <c r="E49" s="62">
        <v>147000</v>
      </c>
    </row>
    <row r="50" spans="3:6" x14ac:dyDescent="0.25">
      <c r="C50" s="28" t="s">
        <v>16</v>
      </c>
      <c r="D50" s="63">
        <v>2023</v>
      </c>
      <c r="E50" s="62">
        <v>155100</v>
      </c>
    </row>
    <row r="51" spans="3:6" x14ac:dyDescent="0.25">
      <c r="C51" s="64" t="s">
        <v>16</v>
      </c>
      <c r="D51" s="63">
        <v>2024</v>
      </c>
      <c r="E51" s="62">
        <v>165300</v>
      </c>
      <c r="F51" s="65"/>
    </row>
    <row r="52" spans="3:6" ht="15.75" x14ac:dyDescent="0.25">
      <c r="C52" s="66"/>
      <c r="D52" s="66"/>
      <c r="E52" s="66"/>
      <c r="F52" s="66"/>
    </row>
  </sheetData>
  <sheetProtection algorithmName="SHA-512" hashValue="UPkO524jFKW8HBSLufcWUsGvRezDt4xqnkpLLjLJJO+UYFiu4+DpRgRQvcLPyytWe4t70y+o7gEjobOOICBpFg==" saltValue="izH6cu0uF2P2/WmT6nBrvg==" spinCount="100000" sheet="1" objects="1" scenarios="1"/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CompCalcwParsonage</vt:lpstr>
      <vt:lpstr>CompCalcwParsonage!Print_Area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Donna-Mari J Fieldsa</dc:creator>
  <cp:lastModifiedBy>Donna-Mari Fieldsa</cp:lastModifiedBy>
  <cp:lastPrinted>2021-12-08T18:51:18Z</cp:lastPrinted>
  <dcterms:created xsi:type="dcterms:W3CDTF">2021-11-11T14:42:36Z</dcterms:created>
  <dcterms:modified xsi:type="dcterms:W3CDTF">2024-11-05T22:21:51Z</dcterms:modified>
</cp:coreProperties>
</file>